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5895" activeTab="1"/>
  </bookViews>
  <sheets>
    <sheet name="EST RES" sheetId="1" r:id="rId1"/>
    <sheet name="BALCOM" sheetId="2" r:id="rId2"/>
    <sheet name="BALGRAL" sheetId="3" state="hidden" r:id="rId3"/>
  </sheets>
  <definedNames/>
  <calcPr fullCalcOnLoad="1"/>
</workbook>
</file>

<file path=xl/sharedStrings.xml><?xml version="1.0" encoding="utf-8"?>
<sst xmlns="http://schemas.openxmlformats.org/spreadsheetml/2006/main" count="302" uniqueCount="133">
  <si>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</si>
  <si>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</si>
  <si>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</si>
  <si>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</si>
  <si>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</si>
  <si>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</si>
  <si>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</si>
  <si>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</si>
  <si>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</si>
  <si>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</si>
  <si>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</si>
  <si>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</si>
  <si>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</si>
  <si>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</si>
  <si>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</si>
  <si>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</si>
  <si>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</si>
  <si>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</si>
  <si>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GASTOS</t>
  </si>
  <si>
    <t>TOTAL INGRESOS</t>
  </si>
  <si>
    <t>SUMAS</t>
  </si>
  <si>
    <t>Gerente General</t>
  </si>
  <si>
    <t>Contador General</t>
  </si>
  <si>
    <t>Auditores Externos</t>
  </si>
  <si>
    <t>UTILIDAD DEL EJERCICIO</t>
  </si>
  <si>
    <t>Ing.Rafael Humberto Puente Rosales</t>
  </si>
  <si>
    <t>Lic.Katy Morena Navarrete</t>
  </si>
  <si>
    <t>Auditores y Consultores de Negocios,S.A. de C.V.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</si>
  <si>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</si>
  <si>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</si>
  <si>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</si>
  <si>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</si>
  <si>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</si>
  <si>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</si>
  <si>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</si>
  <si>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</si>
  <si>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</si>
  <si>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</si>
  <si>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</si>
  <si>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</si>
  <si>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</si>
  <si>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</si>
  <si>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</si>
  <si>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</si>
  <si>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</si>
  <si>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</si>
  <si>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</si>
  <si>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</si>
  <si>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ACTIVO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</si>
  <si>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</si>
  <si>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</si>
  <si>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</si>
  <si>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</si>
  <si>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</si>
  <si>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</si>
  <si>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</si>
  <si>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</si>
  <si>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</si>
  <si>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</si>
  <si>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</si>
  <si>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</si>
  <si>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</si>
  <si>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INGRESOS POR INCREMENTO DE RESERVAS  A CARGO D</t>
  </si>
  <si>
    <t>SINIESTROS Y GASTOS RECUPERADOS POR REASEGUROS</t>
  </si>
  <si>
    <t>REEMBOLSOS DE GASTOS POR CESIONES DE SEGUROS Y</t>
  </si>
  <si>
    <t>INGRESOS POR RECUPERACION DE ACTIVOS Y PROVISI</t>
  </si>
  <si>
    <t>INGRESOS EXTRAORDINARIOS Y DE EJERCICIOS ANTER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</si>
  <si>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</si>
  <si>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</si>
  <si>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</si>
  <si>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</si>
  <si>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</si>
  <si>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</si>
  <si>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</t>
  </si>
  <si>
    <t>TOTAL CONTINGENTES Y COMPROMISOS POR EL CONTRA</t>
  </si>
  <si>
    <t>CUENTAS DE CONTROL</t>
  </si>
  <si>
    <t>CUENTAS DE CONTROL POR CONTRA</t>
  </si>
  <si>
    <t>CUENTAS DE CONTROL DEUDORAS</t>
  </si>
  <si>
    <t>TOTAL CUENTAS DE CONTROL</t>
  </si>
  <si>
    <t>TOTAL CUENTAS DE CONTROL POR EL CONTRARIO</t>
  </si>
  <si>
    <t>1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</si>
  <si>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</si>
  <si>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</si>
  <si>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</si>
  <si>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</si>
  <si>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</si>
  <si>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</si>
  <si>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</si>
  <si>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</si>
  <si>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</si>
  <si>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</si>
  <si>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</si>
  <si>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</si>
  <si>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</si>
  <si>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</si>
  <si>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</si>
  <si>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</si>
  <si>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</si>
  <si>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35</t>
  </si>
  <si>
    <t>36</t>
  </si>
  <si>
    <t>38</t>
  </si>
  <si>
    <t>41</t>
  </si>
  <si>
    <t>42</t>
  </si>
  <si>
    <t>43</t>
  </si>
  <si>
    <t>45</t>
  </si>
  <si>
    <t>46</t>
  </si>
  <si>
    <t>47</t>
  </si>
  <si>
    <t>48</t>
  </si>
  <si>
    <t>49</t>
  </si>
  <si>
    <t>51</t>
  </si>
  <si>
    <t>52</t>
  </si>
  <si>
    <t>54</t>
  </si>
  <si>
    <t>55</t>
  </si>
  <si>
    <t>56</t>
  </si>
  <si>
    <t>57</t>
  </si>
  <si>
    <t>58</t>
  </si>
  <si>
    <t>59</t>
  </si>
  <si>
    <t>61</t>
  </si>
  <si>
    <t>71</t>
  </si>
  <si>
    <t>81</t>
  </si>
  <si>
    <t>9</t>
  </si>
  <si>
    <t>44</t>
  </si>
  <si>
    <t>53</t>
  </si>
  <si>
    <t>15</t>
  </si>
  <si>
    <t>25</t>
  </si>
  <si>
    <t>32</t>
  </si>
  <si>
    <t>33</t>
  </si>
  <si>
    <t>34</t>
  </si>
  <si>
    <t>37</t>
  </si>
  <si>
    <t>DAVIVIENDA VIDA SEGUROS,S.A. SEGUROS DE PERSONAS</t>
  </si>
  <si>
    <t>BALANCE GENERAL AL _31_DE _DICIEMBRE_ DEL 2013</t>
  </si>
  <si>
    <t>BALANCE DE COMPROBACION AL _30_DE _NOVIEMBRE_ DEL 2017</t>
  </si>
  <si>
    <t>ESTADO  DE  RESULTADOS DEL 01_ENERO _AL_30 _  DE _NOVIEMBRE _ DE __2017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</si>
</sst>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Continuous"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4" fontId="0" fillId="0" borderId="10" xfId="49" applyFont="1" applyBorder="1" applyAlignment="1">
      <alignment/>
    </xf>
    <xf numFmtId="44" fontId="0" fillId="0" borderId="11" xfId="49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49" applyFont="1" applyAlignment="1">
      <alignment/>
    </xf>
    <xf numFmtId="44" fontId="0" fillId="0" borderId="0" xfId="49" applyFont="1" applyAlignment="1">
      <alignment horizontal="centerContinuous"/>
    </xf>
    <xf numFmtId="49" fontId="0" fillId="0" borderId="0" xfId="0" applyNumberFormat="1" applyAlignment="1">
      <alignment/>
    </xf>
    <xf numFmtId="0" fontId="0" fillId="0" borderId="0" xfId="0" applyAlignment="1" quotePrefix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Continuous"/>
    </xf>
    <xf numFmtId="44" fontId="33" fillId="0" borderId="0" xfId="49" applyFont="1" applyAlignment="1">
      <alignment horizontal="centerContinuous"/>
    </xf>
    <xf numFmtId="44" fontId="33" fillId="0" borderId="0" xfId="49" applyFont="1" applyAlignment="1">
      <alignment/>
    </xf>
    <xf numFmtId="49" fontId="33" fillId="0" borderId="0" xfId="0" applyNumberFormat="1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44" fontId="0" fillId="0" borderId="0" xfId="49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A1" sqref="A1:IV16384"/>
    </sheetView>
  </sheetViews>
  <sheetFormatPr defaultColWidth="11.421875" defaultRowHeight="15"/>
  <cols>
    <col min="2" max="2" width="54.8515625" style="0" bestFit="1" customWidth="1"/>
    <col min="3" max="3" width="28.00390625" style="2" customWidth="1"/>
    <col min="4" max="4" width="12.00390625" style="0" bestFit="1" customWidth="1"/>
    <col min="5" max="5" width="54.00390625" style="0" bestFit="1" customWidth="1"/>
    <col min="6" max="6" width="21.57421875" style="2" bestFit="1" customWidth="1"/>
  </cols>
  <sheetData>
    <row r="1" spans="3:6" ht="15">
      <c r="C1" s="11" t="s">
        <v>129</v>
      </c>
      <c r="F1" s="14"/>
    </row>
    <row r="2" ht="15">
      <c r="C2"/>
    </row>
    <row r="3" spans="1:6" ht="15">
      <c r="A3" s="12" t="s">
        <v>132</v>
      </c>
      <c r="B3" s="1"/>
      <c r="C3" s="1"/>
      <c r="D3" s="1"/>
      <c r="E3" s="1"/>
      <c r="F3" s="3"/>
    </row>
    <row r="4" spans="1:6" ht="15">
      <c r="A4" s="12"/>
      <c r="B4" s="1"/>
      <c r="C4" s="1"/>
      <c r="D4" s="1"/>
      <c r="E4" s="1"/>
      <c r="F4" s="3"/>
    </row>
    <row r="5" spans="1:6" ht="15">
      <c r="A5" s="13"/>
      <c r="B5" s="1"/>
      <c r="C5" s="1"/>
      <c r="D5" s="1"/>
      <c r="E5" s="1"/>
      <c r="F5" s="8"/>
    </row>
    <row r="6" spans="1:6" ht="15">
      <c r="A6" s="13"/>
      <c r="B6" s="1"/>
      <c r="C6" s="1"/>
      <c r="D6" s="1"/>
      <c r="E6" s="1"/>
      <c r="F6" s="8"/>
    </row>
    <row r="7" spans="1:6" ht="15">
      <c r="A7" s="13"/>
      <c r="B7" s="1"/>
      <c r="C7" s="1"/>
      <c r="D7" s="1"/>
      <c r="E7" s="1"/>
      <c r="F7" s="8"/>
    </row>
    <row r="8" spans="1:6" ht="15">
      <c r="A8" s="9" t="s">
        <v>101</v>
      </c>
      <c r="B8" t="s">
        <v>0</v>
      </c>
      <c r="C8" s="7">
        <v>0</v>
      </c>
      <c r="D8" s="10" t="s">
        <v>109</v>
      </c>
      <c r="E8" t="s">
        <v>1</v>
      </c>
      <c r="F8" s="7">
        <v>0</v>
      </c>
    </row>
    <row r="9" spans="1:6" ht="15">
      <c r="A9" s="9" t="s">
        <v>102</v>
      </c>
      <c r="B9" t="s">
        <v>2</v>
      </c>
      <c r="C9" s="7">
        <v>0</v>
      </c>
      <c r="D9" s="10" t="s">
        <v>110</v>
      </c>
      <c r="E9" t="s">
        <v>3</v>
      </c>
      <c r="F9" s="7">
        <v>0</v>
      </c>
    </row>
    <row r="10" spans="1:6" ht="15">
      <c r="A10" s="9" t="s">
        <v>103</v>
      </c>
      <c r="B10" t="s">
        <v>4</v>
      </c>
      <c r="C10" s="7">
        <v>0</v>
      </c>
      <c r="D10" s="10" t="s">
        <v>122</v>
      </c>
      <c r="E10" t="s">
        <v>5</v>
      </c>
      <c r="F10" s="7">
        <v>0</v>
      </c>
    </row>
    <row r="11" spans="1:6" ht="15">
      <c r="A11" s="9" t="s">
        <v>121</v>
      </c>
      <c r="B11" t="s">
        <v>6</v>
      </c>
      <c r="C11" s="7">
        <v>0</v>
      </c>
      <c r="D11" s="10" t="s">
        <v>111</v>
      </c>
      <c r="E11" t="s">
        <v>7</v>
      </c>
      <c r="F11" s="7">
        <v>0</v>
      </c>
    </row>
    <row r="12" spans="1:6" ht="15">
      <c r="A12" s="9" t="s">
        <v>104</v>
      </c>
      <c r="B12" t="s">
        <v>8</v>
      </c>
      <c r="C12" s="7">
        <v>0</v>
      </c>
      <c r="D12" s="10" t="s">
        <v>112</v>
      </c>
      <c r="E12" t="s">
        <v>9</v>
      </c>
      <c r="F12" s="7">
        <v>0</v>
      </c>
    </row>
    <row r="13" spans="1:6" ht="15">
      <c r="A13" s="9" t="s">
        <v>105</v>
      </c>
      <c r="B13" t="s">
        <v>10</v>
      </c>
      <c r="C13" s="7">
        <v>0</v>
      </c>
      <c r="D13" s="10" t="s">
        <v>113</v>
      </c>
      <c r="E13" t="s">
        <v>11</v>
      </c>
      <c r="F13" s="7">
        <v>0</v>
      </c>
    </row>
    <row r="14" spans="1:6" ht="15">
      <c r="A14" s="9" t="s">
        <v>106</v>
      </c>
      <c r="B14" t="s">
        <v>12</v>
      </c>
      <c r="C14" s="7">
        <v>238.12</v>
      </c>
      <c r="D14" s="10" t="s">
        <v>114</v>
      </c>
      <c r="E14" t="s">
        <v>13</v>
      </c>
      <c r="F14" s="7">
        <v>36781.6</v>
      </c>
    </row>
    <row r="15" spans="1:6" ht="15">
      <c r="A15" s="9" t="s">
        <v>107</v>
      </c>
      <c r="B15" t="s">
        <v>14</v>
      </c>
      <c r="C15" s="7">
        <v>22796.32</v>
      </c>
      <c r="D15" s="10" t="s">
        <v>115</v>
      </c>
      <c r="E15" t="s">
        <v>15</v>
      </c>
      <c r="F15" s="7">
        <v>0</v>
      </c>
    </row>
    <row r="16" spans="1:6" ht="15">
      <c r="A16" s="9" t="s">
        <v>108</v>
      </c>
      <c r="B16" t="s">
        <v>16</v>
      </c>
      <c r="C16" s="7">
        <v>2717.49</v>
      </c>
      <c r="D16" s="10" t="s">
        <v>116</v>
      </c>
      <c r="E16" t="s">
        <v>17</v>
      </c>
      <c r="F16" s="7">
        <v>136.15</v>
      </c>
    </row>
    <row r="17" spans="2:6" ht="15">
      <c r="B17" t="s">
        <v>18</v>
      </c>
      <c r="C17" s="5">
        <v>25751.93</v>
      </c>
      <c r="E17" t="s">
        <v>19</v>
      </c>
      <c r="F17" s="5">
        <v>36917.75</v>
      </c>
    </row>
    <row r="18" spans="2:3" ht="15">
      <c r="B18" t="s">
        <v>24</v>
      </c>
      <c r="C18" s="2">
        <v>11165.82</v>
      </c>
    </row>
    <row r="19" spans="2:3" ht="15">
      <c r="B19" t="s">
        <v>20</v>
      </c>
      <c r="C19" s="4">
        <v>36917.75</v>
      </c>
    </row>
    <row r="23" spans="3:4" ht="15">
      <c r="C23"/>
      <c r="D23" s="18" t="s">
        <v>25</v>
      </c>
    </row>
    <row r="24" ht="15">
      <c r="D24" s="19" t="s">
        <v>21</v>
      </c>
    </row>
    <row r="26" spans="2:6" ht="15">
      <c r="B26" t="s">
        <v>26</v>
      </c>
      <c r="F26" s="17" t="s">
        <v>27</v>
      </c>
    </row>
    <row r="27" spans="2:6" ht="15">
      <c r="B27" t="s">
        <v>22</v>
      </c>
      <c r="F27" s="17" t="s">
        <v>23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43">
      <selection activeCell="A43" sqref="A1:IV16384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2" bestFit="1" customWidth="1"/>
    <col min="4" max="4" width="6.28125" style="0" customWidth="1"/>
    <col min="5" max="5" width="51.57421875" style="0" bestFit="1" customWidth="1"/>
    <col min="6" max="6" width="17.8515625" style="2" customWidth="1"/>
    <col min="7" max="7" width="15.7109375" style="0" customWidth="1"/>
  </cols>
  <sheetData>
    <row r="1" spans="3:6" ht="15">
      <c r="C1" s="7"/>
      <c r="D1" s="11" t="s">
        <v>129</v>
      </c>
      <c r="F1" s="14"/>
    </row>
    <row r="2" spans="3:6" ht="15">
      <c r="C2" s="7"/>
      <c r="F2" s="7"/>
    </row>
    <row r="3" spans="1:6" ht="15">
      <c r="A3" s="13" t="s">
        <v>131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80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81</v>
      </c>
      <c r="B6" t="s">
        <v>30</v>
      </c>
      <c r="C6" s="7">
        <v>1358.68</v>
      </c>
      <c r="D6" s="10" t="s">
        <v>89</v>
      </c>
      <c r="E6" t="s">
        <v>31</v>
      </c>
      <c r="F6" s="7">
        <v>0</v>
      </c>
    </row>
    <row r="7" spans="1:6" ht="15">
      <c r="A7" s="10" t="s">
        <v>82</v>
      </c>
      <c r="B7" t="s">
        <v>32</v>
      </c>
      <c r="C7" s="7">
        <v>816087.53</v>
      </c>
      <c r="D7" s="10" t="s">
        <v>90</v>
      </c>
      <c r="E7" t="s">
        <v>33</v>
      </c>
      <c r="F7" s="7">
        <v>0</v>
      </c>
    </row>
    <row r="8" spans="1:6" ht="15">
      <c r="A8" s="10" t="s">
        <v>83</v>
      </c>
      <c r="B8" t="s">
        <v>34</v>
      </c>
      <c r="C8" s="7">
        <v>181700</v>
      </c>
      <c r="D8" s="10" t="s">
        <v>91</v>
      </c>
      <c r="E8" t="s">
        <v>35</v>
      </c>
      <c r="F8" s="7">
        <v>0</v>
      </c>
    </row>
    <row r="9" spans="1:6" ht="15">
      <c r="A9" s="10" t="s">
        <v>84</v>
      </c>
      <c r="B9" t="s">
        <v>36</v>
      </c>
      <c r="C9" s="7">
        <v>0</v>
      </c>
      <c r="D9" s="10" t="s">
        <v>92</v>
      </c>
      <c r="E9" t="s">
        <v>37</v>
      </c>
      <c r="F9" s="7">
        <v>0</v>
      </c>
    </row>
    <row r="10" spans="1:6" ht="15">
      <c r="A10" s="10" t="s">
        <v>123</v>
      </c>
      <c r="B10" t="s">
        <v>38</v>
      </c>
      <c r="C10" s="7">
        <v>0</v>
      </c>
      <c r="D10" s="10" t="s">
        <v>124</v>
      </c>
      <c r="E10" t="s">
        <v>39</v>
      </c>
      <c r="F10" s="7">
        <v>0</v>
      </c>
    </row>
    <row r="11" spans="1:6" ht="15">
      <c r="A11" s="10" t="s">
        <v>85</v>
      </c>
      <c r="B11" t="s">
        <v>40</v>
      </c>
      <c r="C11" s="7">
        <v>0</v>
      </c>
      <c r="D11" s="10" t="s">
        <v>93</v>
      </c>
      <c r="E11" t="s">
        <v>41</v>
      </c>
      <c r="F11" s="7">
        <v>0</v>
      </c>
    </row>
    <row r="12" spans="1:6" ht="15">
      <c r="A12" s="10" t="s">
        <v>86</v>
      </c>
      <c r="B12" t="s">
        <v>42</v>
      </c>
      <c r="C12" s="7">
        <v>0</v>
      </c>
      <c r="D12" s="9" t="s">
        <v>94</v>
      </c>
      <c r="E12" t="s">
        <v>43</v>
      </c>
      <c r="F12" s="7">
        <v>9724.25</v>
      </c>
    </row>
    <row r="13" spans="1:6" ht="15">
      <c r="A13" s="10" t="s">
        <v>87</v>
      </c>
      <c r="B13" t="s">
        <v>44</v>
      </c>
      <c r="C13" s="7">
        <v>0</v>
      </c>
      <c r="D13" s="10" t="s">
        <v>95</v>
      </c>
      <c r="E13" t="s">
        <v>45</v>
      </c>
      <c r="F13" s="7">
        <v>0</v>
      </c>
    </row>
    <row r="14" spans="1:6" ht="15">
      <c r="A14" s="10" t="s">
        <v>88</v>
      </c>
      <c r="B14" t="s">
        <v>46</v>
      </c>
      <c r="C14" s="4">
        <v>151235.23</v>
      </c>
      <c r="D14" s="10" t="s">
        <v>96</v>
      </c>
      <c r="E14" t="s">
        <v>47</v>
      </c>
      <c r="F14" s="7">
        <v>0</v>
      </c>
    </row>
    <row r="15" spans="2:6" ht="15">
      <c r="B15" t="s">
        <v>48</v>
      </c>
      <c r="C15" s="2">
        <v>1150381.4400000002</v>
      </c>
      <c r="E15" t="s">
        <v>49</v>
      </c>
      <c r="F15" s="5">
        <v>9724.25</v>
      </c>
    </row>
    <row r="16" spans="4:5" ht="15">
      <c r="D16" s="16">
        <v>3</v>
      </c>
      <c r="E16" s="16" t="s">
        <v>50</v>
      </c>
    </row>
    <row r="17" spans="4:6" ht="15">
      <c r="D17" s="10" t="s">
        <v>97</v>
      </c>
      <c r="E17" t="s">
        <v>51</v>
      </c>
      <c r="F17" s="7">
        <v>965000</v>
      </c>
    </row>
    <row r="18" spans="4:6" ht="15">
      <c r="D18" s="10" t="s">
        <v>125</v>
      </c>
      <c r="E18" t="s">
        <v>52</v>
      </c>
      <c r="F18" s="7">
        <v>0</v>
      </c>
    </row>
    <row r="19" spans="4:6" ht="15">
      <c r="D19" s="10" t="s">
        <v>126</v>
      </c>
      <c r="E19" t="s">
        <v>53</v>
      </c>
      <c r="F19" s="7">
        <v>0</v>
      </c>
    </row>
    <row r="20" spans="4:6" ht="15">
      <c r="D20" s="10" t="s">
        <v>127</v>
      </c>
      <c r="E20" t="s">
        <v>54</v>
      </c>
      <c r="F20" s="7">
        <v>0</v>
      </c>
    </row>
    <row r="21" spans="4:6" ht="15">
      <c r="D21" s="10" t="s">
        <v>98</v>
      </c>
      <c r="E21" t="s">
        <v>55</v>
      </c>
      <c r="F21" s="7">
        <v>167007.47</v>
      </c>
    </row>
    <row r="22" spans="4:6" ht="15">
      <c r="D22" s="10" t="s">
        <v>99</v>
      </c>
      <c r="E22" t="s">
        <v>56</v>
      </c>
      <c r="F22" s="7">
        <v>5481.55</v>
      </c>
    </row>
    <row r="23" spans="4:6" ht="15">
      <c r="D23" s="10" t="s">
        <v>128</v>
      </c>
      <c r="F23" s="7">
        <v>0</v>
      </c>
    </row>
    <row r="24" spans="4:6" ht="15">
      <c r="D24" s="10" t="s">
        <v>100</v>
      </c>
      <c r="E24" t="s">
        <v>57</v>
      </c>
      <c r="F24" s="7">
        <v>-7997.65</v>
      </c>
    </row>
    <row r="25" ht="15">
      <c r="D25">
        <v>39</v>
      </c>
    </row>
    <row r="26" spans="3:6" ht="15">
      <c r="C26" s="2" t="s">
        <v>58</v>
      </c>
      <c r="E26" t="s">
        <v>59</v>
      </c>
      <c r="F26" s="5">
        <v>1129491.37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101</v>
      </c>
      <c r="B29" t="s">
        <v>0</v>
      </c>
      <c r="C29" s="7">
        <v>0</v>
      </c>
      <c r="D29" s="10" t="s">
        <v>109</v>
      </c>
      <c r="E29" t="s">
        <v>1</v>
      </c>
      <c r="F29" s="7">
        <v>0</v>
      </c>
    </row>
    <row r="30" spans="1:6" ht="15">
      <c r="A30" s="10" t="s">
        <v>102</v>
      </c>
      <c r="B30" t="s">
        <v>2</v>
      </c>
      <c r="C30" s="7">
        <v>0</v>
      </c>
      <c r="D30" s="10" t="s">
        <v>110</v>
      </c>
      <c r="E30" t="s">
        <v>3</v>
      </c>
      <c r="F30" s="7">
        <v>0</v>
      </c>
    </row>
    <row r="31" spans="1:6" ht="15">
      <c r="A31" s="10" t="s">
        <v>103</v>
      </c>
      <c r="B31" t="s">
        <v>4</v>
      </c>
      <c r="C31" s="7">
        <v>0</v>
      </c>
      <c r="D31" s="10" t="s">
        <v>122</v>
      </c>
      <c r="E31" t="s">
        <v>62</v>
      </c>
      <c r="F31" s="7">
        <v>0</v>
      </c>
    </row>
    <row r="32" spans="1:6" ht="15">
      <c r="A32" s="10" t="s">
        <v>121</v>
      </c>
      <c r="B32" t="s">
        <v>6</v>
      </c>
      <c r="C32" s="7">
        <v>0</v>
      </c>
      <c r="D32" s="10" t="s">
        <v>111</v>
      </c>
      <c r="E32" t="s">
        <v>63</v>
      </c>
      <c r="F32" s="7">
        <v>0</v>
      </c>
    </row>
    <row r="33" spans="1:6" ht="15">
      <c r="A33" s="10" t="s">
        <v>104</v>
      </c>
      <c r="B33" t="s">
        <v>8</v>
      </c>
      <c r="C33" s="7">
        <v>0</v>
      </c>
      <c r="D33" s="10" t="s">
        <v>112</v>
      </c>
      <c r="E33" t="s">
        <v>64</v>
      </c>
      <c r="F33" s="7">
        <v>0</v>
      </c>
    </row>
    <row r="34" spans="1:6" ht="15">
      <c r="A34" s="10" t="s">
        <v>105</v>
      </c>
      <c r="B34" t="s">
        <v>10</v>
      </c>
      <c r="C34" s="7">
        <v>0</v>
      </c>
      <c r="D34" s="10" t="s">
        <v>113</v>
      </c>
      <c r="E34" t="s">
        <v>11</v>
      </c>
      <c r="F34" s="7">
        <v>0</v>
      </c>
    </row>
    <row r="35" spans="1:6" ht="15">
      <c r="A35" s="10" t="s">
        <v>106</v>
      </c>
      <c r="B35" t="s">
        <v>12</v>
      </c>
      <c r="C35" s="7">
        <v>238.12</v>
      </c>
      <c r="D35" s="10" t="s">
        <v>114</v>
      </c>
      <c r="E35" t="s">
        <v>13</v>
      </c>
      <c r="F35" s="7">
        <v>36781.6</v>
      </c>
    </row>
    <row r="36" spans="1:6" ht="15">
      <c r="A36" s="10" t="s">
        <v>107</v>
      </c>
      <c r="B36" t="s">
        <v>14</v>
      </c>
      <c r="C36" s="7">
        <v>22796.32</v>
      </c>
      <c r="D36" s="10" t="s">
        <v>115</v>
      </c>
      <c r="E36" t="s">
        <v>65</v>
      </c>
      <c r="F36" s="7">
        <v>0</v>
      </c>
    </row>
    <row r="37" spans="1:6" ht="15">
      <c r="A37" s="10" t="s">
        <v>108</v>
      </c>
      <c r="B37" t="s">
        <v>16</v>
      </c>
      <c r="C37" s="7">
        <v>2717.49</v>
      </c>
      <c r="D37" s="10" t="s">
        <v>116</v>
      </c>
      <c r="E37" t="s">
        <v>66</v>
      </c>
      <c r="F37" s="7">
        <v>136.15</v>
      </c>
    </row>
    <row r="38" spans="2:6" ht="15">
      <c r="B38" t="s">
        <v>18</v>
      </c>
      <c r="C38" s="5">
        <v>25751.93</v>
      </c>
      <c r="E38" t="s">
        <v>19</v>
      </c>
      <c r="F38" s="5">
        <v>36917.75</v>
      </c>
    </row>
    <row r="40" spans="2:7" ht="15">
      <c r="B40" t="s">
        <v>67</v>
      </c>
      <c r="C40" s="5">
        <v>1176133.37</v>
      </c>
      <c r="E40" t="s">
        <v>67</v>
      </c>
      <c r="F40" s="5">
        <v>1176133.37</v>
      </c>
      <c r="G40" s="6">
        <v>0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117</v>
      </c>
      <c r="B43" t="s">
        <v>70</v>
      </c>
      <c r="C43" s="7">
        <v>0</v>
      </c>
      <c r="D43" s="10" t="s">
        <v>118</v>
      </c>
      <c r="E43" t="s">
        <v>69</v>
      </c>
      <c r="F43" s="7"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v>0</v>
      </c>
      <c r="E45" t="s">
        <v>74</v>
      </c>
      <c r="F45" s="5">
        <v>0</v>
      </c>
      <c r="G45" s="6"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119</v>
      </c>
      <c r="B48" t="s">
        <v>77</v>
      </c>
      <c r="C48" s="7">
        <v>239600</v>
      </c>
      <c r="D48" s="10" t="s">
        <v>120</v>
      </c>
      <c r="E48" t="s">
        <v>76</v>
      </c>
      <c r="F48" s="7">
        <v>239600</v>
      </c>
    </row>
    <row r="49" spans="2:7" ht="15">
      <c r="B49" t="s">
        <v>78</v>
      </c>
      <c r="C49" s="5">
        <v>239600</v>
      </c>
      <c r="E49" t="s">
        <v>79</v>
      </c>
      <c r="F49" s="5">
        <v>239600</v>
      </c>
      <c r="G49" s="6">
        <v>0</v>
      </c>
    </row>
    <row r="54" ht="15">
      <c r="C54" t="s">
        <v>25</v>
      </c>
    </row>
    <row r="55" ht="15">
      <c r="C55" s="2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35" sqref="F35:F37"/>
    </sheetView>
  </sheetViews>
  <sheetFormatPr defaultColWidth="11.421875" defaultRowHeight="15"/>
  <cols>
    <col min="1" max="1" width="9.140625" style="0" customWidth="1"/>
    <col min="2" max="2" width="55.00390625" style="0" bestFit="1" customWidth="1"/>
    <col min="3" max="3" width="17.8515625" style="7" bestFit="1" customWidth="1"/>
    <col min="4" max="4" width="6.28125" style="0" customWidth="1"/>
    <col min="5" max="5" width="51.57421875" style="0" bestFit="1" customWidth="1"/>
    <col min="6" max="6" width="17.8515625" style="7" customWidth="1"/>
    <col min="7" max="7" width="15.7109375" style="0" customWidth="1"/>
  </cols>
  <sheetData>
    <row r="1" spans="4:6" ht="15">
      <c r="D1" s="11" t="s">
        <v>129</v>
      </c>
      <c r="F1" s="14"/>
    </row>
    <row r="3" spans="1:6" ht="15">
      <c r="A3" s="13" t="s">
        <v>130</v>
      </c>
      <c r="B3" s="1"/>
      <c r="C3" s="8"/>
      <c r="D3" s="1"/>
      <c r="E3" s="1"/>
      <c r="F3" s="8"/>
    </row>
    <row r="4" spans="1:6" ht="15">
      <c r="A4" s="1"/>
      <c r="B4" s="1"/>
      <c r="C4" s="8"/>
      <c r="D4" s="1"/>
      <c r="E4" s="1"/>
      <c r="F4" s="8"/>
    </row>
    <row r="5" spans="1:5" ht="15">
      <c r="A5" s="15" t="s">
        <v>80</v>
      </c>
      <c r="B5" s="16" t="s">
        <v>28</v>
      </c>
      <c r="C5" s="14"/>
      <c r="D5" s="16">
        <v>2</v>
      </c>
      <c r="E5" s="16" t="s">
        <v>29</v>
      </c>
    </row>
    <row r="6" spans="1:6" ht="15">
      <c r="A6" s="10" t="s">
        <v>81</v>
      </c>
      <c r="B6" t="s">
        <v>30</v>
      </c>
      <c r="C6" s="7">
        <f>IF(ISERROR(VLOOKUP(A6,#REF!,3,FALSE)),0,(VLOOKUP(A6,#REF!,3,FALSE)))</f>
        <v>0</v>
      </c>
      <c r="D6" s="10" t="s">
        <v>89</v>
      </c>
      <c r="E6" t="s">
        <v>31</v>
      </c>
      <c r="F6" s="7">
        <f>IF(ISERROR(VLOOKUP(D6,#REF!,3,FALSE)),0,(VLOOKUP(D6,#REF!,3,FALSE)))</f>
        <v>0</v>
      </c>
    </row>
    <row r="7" spans="1:6" ht="15">
      <c r="A7" s="10" t="s">
        <v>82</v>
      </c>
      <c r="B7" t="s">
        <v>32</v>
      </c>
      <c r="C7" s="7">
        <f>IF(ISERROR(VLOOKUP(A7,#REF!,3,FALSE)),0,(VLOOKUP(A7,#REF!,3,FALSE)))</f>
        <v>0</v>
      </c>
      <c r="D7" s="10" t="s">
        <v>90</v>
      </c>
      <c r="E7" t="s">
        <v>33</v>
      </c>
      <c r="F7" s="7">
        <f>IF(ISERROR(VLOOKUP(D7,#REF!,3,FALSE)),0,(VLOOKUP(D7,#REF!,3,FALSE)))</f>
        <v>0</v>
      </c>
    </row>
    <row r="8" spans="1:6" ht="15">
      <c r="A8" s="10" t="s">
        <v>83</v>
      </c>
      <c r="B8" t="s">
        <v>34</v>
      </c>
      <c r="C8" s="7">
        <f>IF(ISERROR(VLOOKUP(A8,#REF!,3,FALSE)),0,(VLOOKUP(A8,#REF!,3,FALSE)))</f>
        <v>0</v>
      </c>
      <c r="D8" s="10" t="s">
        <v>91</v>
      </c>
      <c r="E8" t="s">
        <v>35</v>
      </c>
      <c r="F8" s="7">
        <f>IF(ISERROR(VLOOKUP(D8,#REF!,3,FALSE)),0,(VLOOKUP(D8,#REF!,3,FALSE)))</f>
        <v>0</v>
      </c>
    </row>
    <row r="9" spans="1:6" ht="15">
      <c r="A9" s="10" t="s">
        <v>84</v>
      </c>
      <c r="B9" t="s">
        <v>36</v>
      </c>
      <c r="C9" s="7">
        <f>IF(ISERROR(VLOOKUP(A9,#REF!,3,FALSE)),0,(VLOOKUP(A9,#REF!,3,FALSE)))</f>
        <v>0</v>
      </c>
      <c r="D9" s="10" t="s">
        <v>92</v>
      </c>
      <c r="E9" t="s">
        <v>37</v>
      </c>
      <c r="F9" s="7">
        <f>IF(ISERROR(VLOOKUP(D9,#REF!,3,FALSE)),0,(VLOOKUP(D9,#REF!,3,FALSE)))</f>
        <v>0</v>
      </c>
    </row>
    <row r="10" spans="1:6" ht="15">
      <c r="A10" s="10" t="s">
        <v>123</v>
      </c>
      <c r="B10" t="s">
        <v>38</v>
      </c>
      <c r="C10" s="7">
        <f>IF(ISERROR(VLOOKUP(A10,#REF!,3,FALSE)),0,(VLOOKUP(A10,#REF!,3,FALSE)))</f>
        <v>0</v>
      </c>
      <c r="D10" s="10" t="s">
        <v>124</v>
      </c>
      <c r="E10" t="s">
        <v>39</v>
      </c>
      <c r="F10" s="7">
        <f>IF(ISERROR(VLOOKUP(D10,#REF!,3,FALSE)),0,(VLOOKUP(D10,#REF!,3,FALSE)))</f>
        <v>0</v>
      </c>
    </row>
    <row r="11" spans="1:6" ht="15">
      <c r="A11" s="10" t="s">
        <v>85</v>
      </c>
      <c r="B11" t="s">
        <v>40</v>
      </c>
      <c r="C11" s="7">
        <f>IF(ISERROR(VLOOKUP(A11,#REF!,3,FALSE)),0,(VLOOKUP(A11,#REF!,3,FALSE)))</f>
        <v>0</v>
      </c>
      <c r="D11" s="10" t="s">
        <v>93</v>
      </c>
      <c r="E11" t="s">
        <v>41</v>
      </c>
      <c r="F11" s="7">
        <f>IF(ISERROR(VLOOKUP(D11,#REF!,3,FALSE)),0,(VLOOKUP(D11,#REF!,3,FALSE)))</f>
        <v>0</v>
      </c>
    </row>
    <row r="12" spans="1:6" ht="15">
      <c r="A12" s="10" t="s">
        <v>86</v>
      </c>
      <c r="B12" t="s">
        <v>42</v>
      </c>
      <c r="C12" s="7">
        <f>IF(ISERROR(VLOOKUP(A12,#REF!,3,FALSE)),0,(VLOOKUP(A12,#REF!,3,FALSE)))</f>
        <v>0</v>
      </c>
      <c r="D12" s="9" t="s">
        <v>94</v>
      </c>
      <c r="E12" t="s">
        <v>43</v>
      </c>
      <c r="F12" s="7">
        <f>-IF(ISERROR(VLOOKUP(D12,#REF!,3,FALSE)),0,(VLOOKUP(D12,#REF!,3,FALSE)))</f>
        <v>0</v>
      </c>
    </row>
    <row r="13" spans="1:6" ht="15">
      <c r="A13" s="10" t="s">
        <v>87</v>
      </c>
      <c r="B13" t="s">
        <v>44</v>
      </c>
      <c r="C13" s="7">
        <f>IF(ISERROR(VLOOKUP(A13,#REF!,3,FALSE)),0,(VLOOKUP(A13,#REF!,3,FALSE)))</f>
        <v>0</v>
      </c>
      <c r="D13" s="10" t="s">
        <v>95</v>
      </c>
      <c r="E13" t="s">
        <v>45</v>
      </c>
      <c r="F13" s="7">
        <f>IF(ISERROR(VLOOKUP(D13,#REF!,3,FALSE)),0,(VLOOKUP(D13,#REF!,3,FALSE)))</f>
        <v>0</v>
      </c>
    </row>
    <row r="14" spans="1:6" ht="15">
      <c r="A14" s="10" t="s">
        <v>88</v>
      </c>
      <c r="B14" t="s">
        <v>46</v>
      </c>
      <c r="C14" s="4">
        <f>IF(ISERROR(VLOOKUP(A14,#REF!,3,FALSE)),0,(VLOOKUP(A14,#REF!,3,FALSE)))</f>
        <v>0</v>
      </c>
      <c r="D14" s="10" t="s">
        <v>96</v>
      </c>
      <c r="E14" t="s">
        <v>47</v>
      </c>
      <c r="F14" s="7">
        <f>IF(ISERROR(VLOOKUP(D14,#REF!,3,FALSE)),0,(VLOOKUP(D14,#REF!,3,FALSE)))</f>
        <v>0</v>
      </c>
    </row>
    <row r="15" spans="2:6" ht="15">
      <c r="B15" t="s">
        <v>48</v>
      </c>
      <c r="C15" s="7">
        <f>SUM(C6:C14)</f>
        <v>0</v>
      </c>
      <c r="E15" t="s">
        <v>49</v>
      </c>
      <c r="F15" s="5">
        <f>SUM(F6:F14)</f>
        <v>0</v>
      </c>
    </row>
    <row r="16" spans="4:5" ht="15">
      <c r="D16" s="16">
        <v>3</v>
      </c>
      <c r="E16" s="16" t="s">
        <v>50</v>
      </c>
    </row>
    <row r="17" spans="4:6" ht="15">
      <c r="D17" s="10" t="s">
        <v>97</v>
      </c>
      <c r="E17" t="s">
        <v>51</v>
      </c>
      <c r="F17" s="7">
        <f>-IF(ISERROR(VLOOKUP(D17,#REF!,3,FALSE)),0,(VLOOKUP(D17,#REF!,3,FALSE)))</f>
        <v>0</v>
      </c>
    </row>
    <row r="18" spans="4:6" ht="15">
      <c r="D18" s="10" t="s">
        <v>125</v>
      </c>
      <c r="E18" t="s">
        <v>52</v>
      </c>
      <c r="F18" s="7">
        <f>-IF(ISERROR(VLOOKUP(D18,#REF!,3,FALSE)),0,(VLOOKUP(D18,#REF!,3,FALSE)))</f>
        <v>0</v>
      </c>
    </row>
    <row r="19" spans="4:6" ht="15">
      <c r="D19" s="10" t="s">
        <v>126</v>
      </c>
      <c r="E19" t="s">
        <v>53</v>
      </c>
      <c r="F19" s="7">
        <f>-IF(ISERROR(VLOOKUP(D19,#REF!,3,FALSE)),0,(VLOOKUP(D19,#REF!,3,FALSE)))</f>
        <v>0</v>
      </c>
    </row>
    <row r="20" spans="4:6" ht="15">
      <c r="D20" s="10" t="s">
        <v>127</v>
      </c>
      <c r="E20" t="s">
        <v>54</v>
      </c>
      <c r="F20" s="7">
        <f>-IF(ISERROR(VLOOKUP(D20,#REF!,3,FALSE)),0,(VLOOKUP(D20,#REF!,3,FALSE)))</f>
        <v>0</v>
      </c>
    </row>
    <row r="21" spans="4:6" ht="15">
      <c r="D21" s="10" t="s">
        <v>98</v>
      </c>
      <c r="E21" t="s">
        <v>55</v>
      </c>
      <c r="F21" s="7">
        <v>164959.66</v>
      </c>
    </row>
    <row r="22" spans="4:6" ht="15">
      <c r="D22" s="10" t="s">
        <v>99</v>
      </c>
      <c r="E22" t="s">
        <v>56</v>
      </c>
      <c r="F22" s="7">
        <v>5544.79</v>
      </c>
    </row>
    <row r="23" spans="4:6" ht="15">
      <c r="D23" s="10" t="s">
        <v>128</v>
      </c>
      <c r="F23" s="7">
        <f>-IF(ISERROR(VLOOKUP(D23,#REF!,3,FALSE)),0,(VLOOKUP(D23,#REF!,3,FALSE)))</f>
        <v>0</v>
      </c>
    </row>
    <row r="24" spans="4:6" ht="15">
      <c r="D24" s="10" t="s">
        <v>100</v>
      </c>
      <c r="E24" t="s">
        <v>57</v>
      </c>
      <c r="F24" s="7">
        <f>-IF(ISERROR(VLOOKUP(D24,#REF!,3,FALSE)),0,(VLOOKUP(D24,#REF!,3,FALSE)))+7007.91-5544.79+'EST RES'!C18-845.12</f>
        <v>11783.819999999998</v>
      </c>
    </row>
    <row r="25" ht="15">
      <c r="D25">
        <v>39</v>
      </c>
    </row>
    <row r="26" spans="3:6" ht="15">
      <c r="C26" s="7" t="s">
        <v>58</v>
      </c>
      <c r="E26" t="s">
        <v>59</v>
      </c>
      <c r="F26" s="5">
        <f>SUM(F17:F24)</f>
        <v>182288.27000000002</v>
      </c>
    </row>
    <row r="28" spans="1:5" ht="15">
      <c r="A28" s="16">
        <v>4</v>
      </c>
      <c r="B28" s="16" t="s">
        <v>60</v>
      </c>
      <c r="C28" s="14"/>
      <c r="D28" s="16">
        <v>5</v>
      </c>
      <c r="E28" s="16" t="s">
        <v>61</v>
      </c>
    </row>
    <row r="29" spans="1:6" ht="15">
      <c r="A29" s="10" t="s">
        <v>101</v>
      </c>
      <c r="B29" t="s">
        <v>0</v>
      </c>
      <c r="C29" s="7">
        <f>IF(ISERROR(VLOOKUP(A29,#REF!,3,FALSE)),0,(VLOOKUP(A29,#REF!,3,FALSE)))</f>
        <v>0</v>
      </c>
      <c r="D29" s="10" t="s">
        <v>109</v>
      </c>
      <c r="E29" t="s">
        <v>1</v>
      </c>
      <c r="F29" s="7">
        <f>-IF(ISERROR(VLOOKUP(D29,#REF!,3,FALSE)),0,(VLOOKUP(D29,#REF!,3,FALSE)))</f>
        <v>0</v>
      </c>
    </row>
    <row r="30" spans="1:6" ht="15">
      <c r="A30" s="10" t="s">
        <v>102</v>
      </c>
      <c r="B30" t="s">
        <v>2</v>
      </c>
      <c r="C30" s="7">
        <f>IF(ISERROR(VLOOKUP(A30,#REF!,3,FALSE)),0,(VLOOKUP(A30,#REF!,3,FALSE)))</f>
        <v>0</v>
      </c>
      <c r="D30" s="10" t="s">
        <v>110</v>
      </c>
      <c r="E30" t="s">
        <v>3</v>
      </c>
      <c r="F30" s="7">
        <f>-IF(ISERROR(VLOOKUP(D30,#REF!,3,FALSE)),0,(VLOOKUP(D30,#REF!,3,FALSE)))</f>
        <v>0</v>
      </c>
    </row>
    <row r="31" spans="1:6" ht="15">
      <c r="A31" s="10" t="s">
        <v>103</v>
      </c>
      <c r="B31" t="s">
        <v>4</v>
      </c>
      <c r="C31" s="7">
        <f>IF(ISERROR(VLOOKUP(A31,#REF!,3,FALSE)),0,(VLOOKUP(A31,#REF!,3,FALSE)))</f>
        <v>0</v>
      </c>
      <c r="D31" s="10" t="s">
        <v>122</v>
      </c>
      <c r="E31" t="s">
        <v>62</v>
      </c>
      <c r="F31" s="7">
        <f>-IF(ISERROR(VLOOKUP(D31,#REF!,3,FALSE)),0,(VLOOKUP(D31,#REF!,3,FALSE)))</f>
        <v>0</v>
      </c>
    </row>
    <row r="32" spans="1:6" ht="15">
      <c r="A32" s="10" t="s">
        <v>121</v>
      </c>
      <c r="B32" t="s">
        <v>6</v>
      </c>
      <c r="C32" s="7">
        <f>IF(ISERROR(VLOOKUP(A32,#REF!,3,FALSE)),0,(VLOOKUP(A32,#REF!,3,FALSE)))</f>
        <v>0</v>
      </c>
      <c r="D32" s="10" t="s">
        <v>111</v>
      </c>
      <c r="E32" t="s">
        <v>63</v>
      </c>
      <c r="F32" s="7">
        <f>-IF(ISERROR(VLOOKUP(D32,#REF!,3,FALSE)),0,(VLOOKUP(D32,#REF!,3,FALSE)))</f>
        <v>0</v>
      </c>
    </row>
    <row r="33" spans="1:6" ht="15">
      <c r="A33" s="10" t="s">
        <v>104</v>
      </c>
      <c r="B33" t="s">
        <v>8</v>
      </c>
      <c r="C33" s="7">
        <f>IF(ISERROR(VLOOKUP(A33,#REF!,3,FALSE)),0,(VLOOKUP(A33,#REF!,3,FALSE)))</f>
        <v>0</v>
      </c>
      <c r="D33" s="10" t="s">
        <v>112</v>
      </c>
      <c r="E33" t="s">
        <v>64</v>
      </c>
      <c r="F33" s="7">
        <f>-IF(ISERROR(VLOOKUP(D33,#REF!,3,FALSE)),0,(VLOOKUP(D33,#REF!,3,FALSE)))</f>
        <v>0</v>
      </c>
    </row>
    <row r="34" spans="1:6" ht="15">
      <c r="A34" s="10" t="s">
        <v>105</v>
      </c>
      <c r="B34" t="s">
        <v>10</v>
      </c>
      <c r="C34" s="7">
        <f>IF(ISERROR(VLOOKUP(A34,#REF!,3,FALSE)),0,(VLOOKUP(A34,#REF!,3,FALSE)))</f>
        <v>0</v>
      </c>
      <c r="D34" s="10" t="s">
        <v>113</v>
      </c>
      <c r="E34" t="s">
        <v>11</v>
      </c>
      <c r="F34" s="7">
        <f>-IF(ISERROR(VLOOKUP(D34,#REF!,3,FALSE)),0,(VLOOKUP(D34,#REF!,3,FALSE)))</f>
        <v>0</v>
      </c>
    </row>
    <row r="35" spans="1:5" ht="15">
      <c r="A35" s="10" t="s">
        <v>106</v>
      </c>
      <c r="B35" t="s">
        <v>12</v>
      </c>
      <c r="D35" s="10" t="s">
        <v>114</v>
      </c>
      <c r="E35" t="s">
        <v>13</v>
      </c>
    </row>
    <row r="36" spans="1:5" ht="15">
      <c r="A36" s="10" t="s">
        <v>107</v>
      </c>
      <c r="B36" t="s">
        <v>14</v>
      </c>
      <c r="D36" s="10" t="s">
        <v>115</v>
      </c>
      <c r="E36" t="s">
        <v>65</v>
      </c>
    </row>
    <row r="37" spans="1:5" ht="15">
      <c r="A37" s="10" t="s">
        <v>108</v>
      </c>
      <c r="B37" t="s">
        <v>16</v>
      </c>
      <c r="D37" s="10" t="s">
        <v>116</v>
      </c>
      <c r="E37" t="s">
        <v>66</v>
      </c>
    </row>
    <row r="38" spans="2:6" ht="15">
      <c r="B38" t="s">
        <v>18</v>
      </c>
      <c r="C38" s="5">
        <f>SUM(C29:C37)</f>
        <v>0</v>
      </c>
      <c r="E38" t="s">
        <v>19</v>
      </c>
      <c r="F38" s="5">
        <f>SUM(F29:F37)</f>
        <v>0</v>
      </c>
    </row>
    <row r="40" spans="2:7" ht="15">
      <c r="B40" t="s">
        <v>67</v>
      </c>
      <c r="C40" s="5">
        <f>C38+C15</f>
        <v>0</v>
      </c>
      <c r="E40" t="s">
        <v>67</v>
      </c>
      <c r="F40" s="5">
        <f>F38+F26+F15</f>
        <v>182288.27000000002</v>
      </c>
      <c r="G40" s="6">
        <f>+F40-C40</f>
        <v>182288.27000000002</v>
      </c>
    </row>
    <row r="42" spans="1:5" ht="15">
      <c r="A42">
        <v>6</v>
      </c>
      <c r="B42" t="s">
        <v>68</v>
      </c>
      <c r="D42">
        <v>7</v>
      </c>
      <c r="E42" t="s">
        <v>69</v>
      </c>
    </row>
    <row r="43" spans="1:6" ht="15">
      <c r="A43" s="10" t="s">
        <v>117</v>
      </c>
      <c r="B43" t="s">
        <v>70</v>
      </c>
      <c r="C43" s="7">
        <f>IF(ISERROR(VLOOKUP(A43,#REF!,3,FALSE)),0,(VLOOKUP(A43,#REF!,3,FALSE)))</f>
        <v>0</v>
      </c>
      <c r="D43" s="10" t="s">
        <v>118</v>
      </c>
      <c r="E43" t="s">
        <v>69</v>
      </c>
      <c r="F43" s="7">
        <f>IF(ISERROR(VLOOKUP(D43,#REF!,3,FALSE)),0,(VLOOKUP(D43,#REF!,3,FALSE)))</f>
        <v>0</v>
      </c>
    </row>
    <row r="44" spans="1:5" ht="15">
      <c r="A44">
        <v>62</v>
      </c>
      <c r="B44" t="s">
        <v>71</v>
      </c>
      <c r="D44">
        <v>72</v>
      </c>
      <c r="E44" t="s">
        <v>72</v>
      </c>
    </row>
    <row r="45" spans="2:7" ht="15">
      <c r="B45" t="s">
        <v>73</v>
      </c>
      <c r="C45" s="5">
        <f>SUM(C43:C44)</f>
        <v>0</v>
      </c>
      <c r="E45" t="s">
        <v>74</v>
      </c>
      <c r="F45" s="5">
        <f>SUM(F43:F44)</f>
        <v>0</v>
      </c>
      <c r="G45" s="6">
        <f>+F45-C45</f>
        <v>0</v>
      </c>
    </row>
    <row r="47" spans="1:5" ht="15">
      <c r="A47">
        <v>8</v>
      </c>
      <c r="B47" t="s">
        <v>75</v>
      </c>
      <c r="D47">
        <v>9</v>
      </c>
      <c r="E47" t="s">
        <v>76</v>
      </c>
    </row>
    <row r="48" spans="1:6" ht="15">
      <c r="A48" s="10" t="s">
        <v>119</v>
      </c>
      <c r="B48" t="s">
        <v>77</v>
      </c>
      <c r="C48" s="7">
        <f>IF(ISERROR(VLOOKUP(A48,#REF!,3,FALSE)),0,(VLOOKUP(A48,#REF!,3,FALSE)))</f>
        <v>0</v>
      </c>
      <c r="D48" s="10" t="s">
        <v>120</v>
      </c>
      <c r="E48" t="s">
        <v>76</v>
      </c>
      <c r="F48" s="7">
        <f>-IF(ISERROR(VLOOKUP(D48,#REF!,3,FALSE)),0,(VLOOKUP(D48,#REF!,3,FALSE)))</f>
        <v>0</v>
      </c>
    </row>
    <row r="49" spans="2:7" ht="15">
      <c r="B49" t="s">
        <v>78</v>
      </c>
      <c r="C49" s="5">
        <f>SUM(C48)</f>
        <v>0</v>
      </c>
      <c r="E49" t="s">
        <v>79</v>
      </c>
      <c r="F49" s="5">
        <f>SUM(F48)</f>
        <v>0</v>
      </c>
      <c r="G49" s="6">
        <f>+F49-C49</f>
        <v>0</v>
      </c>
    </row>
    <row r="54" ht="15">
      <c r="C54" t="s">
        <v>25</v>
      </c>
    </row>
    <row r="55" ht="15">
      <c r="C55" s="7" t="s">
        <v>21</v>
      </c>
    </row>
    <row r="57" spans="2:6" ht="15">
      <c r="B57" t="s">
        <v>26</v>
      </c>
      <c r="F57" s="17" t="s">
        <v>27</v>
      </c>
    </row>
    <row r="58" spans="2:6" ht="15">
      <c r="B58" t="s">
        <v>22</v>
      </c>
      <c r="E58" s="17"/>
      <c r="F58" s="17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Katy NAVARRETE</dc:creator>
  <cp:keywords/>
  <dc:description/>
  <cp:lastModifiedBy>Katy NAVARRETE</cp:lastModifiedBy>
  <dcterms:created xsi:type="dcterms:W3CDTF">2012-11-14T16:10:13Z</dcterms:created>
  <dcterms:modified xsi:type="dcterms:W3CDTF">2017-12-14T21:45:49Z</dcterms:modified>
  <cp:category/>
  <cp:version/>
  <cp:contentType/>
  <cp:contentStatus/>
</cp:coreProperties>
</file>